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NÃO USAR_EXPODIRETO\"/>
    </mc:Choice>
  </mc:AlternateContent>
  <xr:revisionPtr revIDLastSave="0" documentId="13_ncr:1_{7852121B-F232-4989-B22F-F3E4A533F24B}" xr6:coauthVersionLast="47" xr6:coauthVersionMax="47" xr10:uidLastSave="{00000000-0000-0000-0000-000000000000}"/>
  <bookViews>
    <workbookView xWindow="-20610" yWindow="885" windowWidth="20730" windowHeight="11160" xr2:uid="{BD1DFEEE-D399-45D4-96E2-41330B717754}"/>
  </bookViews>
  <sheets>
    <sheet name="VALORACAO 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L21" i="1"/>
  <c r="L25" i="1"/>
  <c r="P14" i="1" l="1"/>
  <c r="N20" i="1" l="1"/>
  <c r="F20" i="1"/>
  <c r="Q19" i="1"/>
  <c r="I19" i="1"/>
  <c r="J19" i="1" s="1"/>
  <c r="L19" i="1" s="1"/>
  <c r="Q18" i="1"/>
  <c r="I18" i="1"/>
  <c r="J18" i="1" s="1"/>
  <c r="L18" i="1" s="1"/>
  <c r="Q17" i="1"/>
  <c r="I17" i="1"/>
  <c r="J17" i="1" s="1"/>
  <c r="L17" i="1" s="1"/>
  <c r="I16" i="1"/>
  <c r="J16" i="1" s="1"/>
  <c r="L16" i="1" s="1"/>
  <c r="Q15" i="1"/>
  <c r="I15" i="1"/>
  <c r="J15" i="1" s="1"/>
  <c r="L15" i="1" s="1"/>
  <c r="I14" i="1"/>
  <c r="J14" i="1" s="1"/>
  <c r="L14" i="1" s="1"/>
  <c r="I13" i="1"/>
  <c r="J13" i="1" s="1"/>
  <c r="L13" i="1" s="1"/>
  <c r="I12" i="1"/>
  <c r="J12" i="1" s="1"/>
  <c r="L12" i="1" s="1"/>
  <c r="Q11" i="1"/>
  <c r="I11" i="1"/>
  <c r="J11" i="1" s="1"/>
  <c r="L11" i="1" s="1"/>
  <c r="I10" i="1"/>
  <c r="J10" i="1" s="1"/>
  <c r="L10" i="1" l="1"/>
  <c r="L24" i="1"/>
  <c r="Q12" i="1"/>
  <c r="I9" i="1" l="1"/>
  <c r="J9" i="1" s="1"/>
  <c r="L9" i="1" l="1"/>
  <c r="L20" i="1" s="1"/>
  <c r="L23" i="1" s="1"/>
  <c r="L27" i="1" s="1"/>
  <c r="Q9" i="1" l="1"/>
  <c r="Q10" i="1" l="1"/>
  <c r="Q14" i="1" l="1"/>
  <c r="Q16" i="1" l="1"/>
  <c r="Q13" i="1" l="1"/>
  <c r="Q20" i="1" s="1"/>
</calcChain>
</file>

<file path=xl/sharedStrings.xml><?xml version="1.0" encoding="utf-8"?>
<sst xmlns="http://schemas.openxmlformats.org/spreadsheetml/2006/main" count="62" uniqueCount="50">
  <si>
    <t>PLANEJAMENTO 2025 - VALORAÇÃO</t>
  </si>
  <si>
    <t>Mercado: RS</t>
  </si>
  <si>
    <t>ESPECIAL</t>
  </si>
  <si>
    <t>DATA/HORÁRIO</t>
  </si>
  <si>
    <t>ESQUEMA COMERCIAL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</si>
  <si>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</si>
  <si>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</si>
  <si>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</si>
  <si>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</si>
  <si>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</si>
  <si>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</si>
  <si>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</si>
  <si>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</si>
  <si>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</si>
  <si>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</si>
  <si>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>Chamada com 5" de assinatura</t>
  </si>
  <si>
    <t>GUAÍBA NO AR</t>
  </si>
  <si>
    <t>VINHETA 5"</t>
  </si>
  <si>
    <t>BALANÇO GERAL</t>
  </si>
  <si>
    <t>CIDADE ALERTA RS</t>
  </si>
  <si>
    <t>MÍDIA AVULSA 30"</t>
  </si>
  <si>
    <t>FALA BRASIL</t>
  </si>
  <si>
    <t>RIO GRANDE RECORD</t>
  </si>
  <si>
    <t>JORNAL DA RECORD</t>
  </si>
  <si>
    <t>DOMINGO ESPETACULAR</t>
  </si>
  <si>
    <t>TOTAL</t>
  </si>
  <si>
    <t>Tabela de Preços: Outubro 2025</t>
  </si>
  <si>
    <t>EXPODIRETO - 09 a 13 de Março de 2026</t>
  </si>
  <si>
    <t>FAIXA ROTATIVA - 7H/24H</t>
  </si>
  <si>
    <t xml:space="preserve">BALANCO GERAL RS </t>
  </si>
  <si>
    <t>GUAÍBA  NO AR - QUADRO AGRO (ter/qui)</t>
  </si>
  <si>
    <t>Período de Exibição: 09 a 16 de março de 2026</t>
  </si>
  <si>
    <t xml:space="preserve"> ESPECIAL </t>
  </si>
  <si>
    <t xml:space="preserve"> DATA/HORÁRIO </t>
  </si>
  <si>
    <t xml:space="preserve"> INS </t>
  </si>
  <si>
    <t xml:space="preserve"> PREÇO TOTAL (R$) </t>
  </si>
  <si>
    <t>DIGITAL</t>
  </si>
  <si>
    <t>FORMATO</t>
  </si>
  <si>
    <t>FACE</t>
  </si>
  <si>
    <t>REELS</t>
  </si>
  <si>
    <t>INSTAGRAM</t>
  </si>
  <si>
    <t>FEED</t>
  </si>
  <si>
    <t>STORIES</t>
  </si>
  <si>
    <t>VALOR ESPECIAL</t>
  </si>
  <si>
    <t xml:space="preserve">APROVEITAMENTO DIGITAL
</t>
  </si>
  <si>
    <t>RECORD PLUS</t>
  </si>
  <si>
    <t>Mídia Negociada</t>
  </si>
  <si>
    <t>Record Plus</t>
  </si>
  <si>
    <t>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</si>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</sst>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sz val="13"/>
      <color theme="1"/>
      <name val="Calibri"/>
      <family val="2"/>
    </font>
    <font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3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/>
      <bottom/>
      <diagonal/>
    </border>
    <border>
      <left style="thick">
        <color theme="0" tint="-0.499984740745262"/>
      </left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theme="0" tint="-0.34998626667073579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thin">
        <color theme="1" tint="0.24994659260841701"/>
      </right>
      <top/>
      <bottom/>
      <diagonal/>
    </border>
    <border>
      <left style="medium">
        <color theme="1" tint="0.24994659260841701"/>
      </left>
      <right style="thin">
        <color theme="1" tint="0.24994659260841701"/>
      </right>
      <top/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8" fillId="2" borderId="5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165" fontId="11" fillId="4" borderId="9" xfId="6" applyFont="1" applyFill="1" applyBorder="1" applyAlignment="1">
      <alignment horizontal="center" vertical="center" wrapText="1"/>
    </xf>
    <xf numFmtId="164" fontId="13" fillId="7" borderId="13" xfId="2" applyNumberFormat="1" applyFont="1" applyFill="1" applyBorder="1" applyAlignment="1" applyProtection="1">
      <alignment horizontal="center" vertical="center"/>
    </xf>
    <xf numFmtId="164" fontId="12" fillId="7" borderId="14" xfId="2" applyNumberFormat="1" applyFont="1" applyFill="1" applyBorder="1" applyAlignment="1" applyProtection="1">
      <alignment horizontal="center" vertical="center"/>
    </xf>
    <xf numFmtId="15" fontId="14" fillId="0" borderId="10" xfId="2" applyNumberFormat="1" applyFont="1" applyBorder="1" applyAlignment="1" applyProtection="1">
      <alignment horizontal="center" vertical="center"/>
    </xf>
    <xf numFmtId="4" fontId="14" fillId="0" borderId="10" xfId="2" applyNumberFormat="1" applyFont="1" applyBorder="1" applyAlignment="1" applyProtection="1">
      <alignment horizontal="center" vertical="center"/>
    </xf>
    <xf numFmtId="4" fontId="13" fillId="7" borderId="15" xfId="2" applyNumberFormat="1" applyFont="1" applyFill="1" applyBorder="1" applyAlignment="1" applyProtection="1">
      <alignment horizontal="center" vertical="center"/>
    </xf>
    <xf numFmtId="0" fontId="13" fillId="7" borderId="13" xfId="2" applyFont="1" applyFill="1" applyBorder="1" applyAlignment="1" applyProtection="1">
      <alignment horizontal="center" vertical="center"/>
    </xf>
    <xf numFmtId="164" fontId="12" fillId="7" borderId="13" xfId="1" applyNumberFormat="1" applyFont="1" applyFill="1" applyBorder="1" applyAlignment="1" applyProtection="1">
      <alignment horizontal="center" vertical="center"/>
    </xf>
    <xf numFmtId="166" fontId="13" fillId="7" borderId="13" xfId="2" applyNumberFormat="1" applyFont="1" applyFill="1" applyBorder="1" applyAlignment="1" applyProtection="1">
      <alignment horizontal="center" vertical="center"/>
    </xf>
    <xf numFmtId="49" fontId="15" fillId="0" borderId="16" xfId="2" applyNumberFormat="1" applyFont="1" applyBorder="1" applyAlignment="1" applyProtection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164" fontId="17" fillId="0" borderId="16" xfId="2" applyNumberFormat="1" applyFont="1" applyBorder="1" applyAlignment="1" applyProtection="1">
      <alignment horizontal="center" vertical="center"/>
    </xf>
    <xf numFmtId="166" fontId="16" fillId="3" borderId="16" xfId="2" applyNumberFormat="1" applyFont="1" applyFill="1" applyBorder="1" applyAlignment="1" applyProtection="1">
      <alignment horizontal="center" vertical="center"/>
    </xf>
    <xf numFmtId="167" fontId="16" fillId="3" borderId="16" xfId="2" applyNumberFormat="1" applyFont="1" applyFill="1" applyBorder="1" applyAlignment="1" applyProtection="1">
      <alignment horizontal="center" vertical="center"/>
    </xf>
    <xf numFmtId="3" fontId="16" fillId="6" borderId="16" xfId="2" applyNumberFormat="1" applyFont="1" applyFill="1" applyBorder="1" applyAlignment="1" applyProtection="1">
      <alignment horizontal="center" vertical="center"/>
    </xf>
    <xf numFmtId="9" fontId="15" fillId="6" borderId="16" xfId="9" applyFont="1" applyFill="1" applyBorder="1" applyAlignment="1" applyProtection="1">
      <alignment horizontal="center" vertical="center"/>
    </xf>
    <xf numFmtId="164" fontId="15" fillId="6" borderId="16" xfId="2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>
      <alignment horizontal="center" vertical="center" readingOrder="1"/>
    </xf>
    <xf numFmtId="3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165" fontId="11" fillId="4" borderId="18" xfId="6" applyFont="1" applyFill="1" applyBorder="1" applyAlignment="1">
      <alignment horizontal="center" vertical="center" wrapText="1"/>
    </xf>
    <xf numFmtId="0" fontId="13" fillId="7" borderId="19" xfId="2" applyFont="1" applyFill="1" applyBorder="1" applyAlignment="1" applyProtection="1">
      <alignment horizontal="center" vertical="center"/>
    </xf>
    <xf numFmtId="3" fontId="12" fillId="7" borderId="19" xfId="2" applyNumberFormat="1" applyFont="1" applyFill="1" applyBorder="1" applyAlignment="1" applyProtection="1">
      <alignment horizontal="center" vertical="center"/>
    </xf>
    <xf numFmtId="3" fontId="14" fillId="0" borderId="20" xfId="2" applyNumberFormat="1" applyFont="1" applyBorder="1" applyAlignment="1" applyProtection="1">
      <alignment horizontal="center" vertical="center"/>
    </xf>
    <xf numFmtId="3" fontId="14" fillId="0" borderId="21" xfId="2" applyNumberFormat="1" applyFont="1" applyBorder="1" applyAlignment="1" applyProtection="1">
      <alignment horizontal="center" vertical="center"/>
    </xf>
    <xf numFmtId="3" fontId="14" fillId="0" borderId="22" xfId="2" applyNumberFormat="1" applyFont="1" applyBorder="1" applyAlignment="1" applyProtection="1">
      <alignment horizontal="center" vertical="center"/>
    </xf>
    <xf numFmtId="3" fontId="14" fillId="0" borderId="23" xfId="2" applyNumberFormat="1" applyFont="1" applyBorder="1" applyAlignment="1" applyProtection="1">
      <alignment horizontal="center" vertical="center"/>
    </xf>
    <xf numFmtId="3" fontId="14" fillId="0" borderId="24" xfId="2" applyNumberFormat="1" applyFont="1" applyBorder="1" applyAlignment="1" applyProtection="1">
      <alignment horizontal="center" vertical="center"/>
    </xf>
    <xf numFmtId="3" fontId="14" fillId="0" borderId="25" xfId="2" applyNumberFormat="1" applyFont="1" applyBorder="1" applyAlignment="1" applyProtection="1">
      <alignment horizontal="center" vertical="center"/>
    </xf>
    <xf numFmtId="49" fontId="15" fillId="0" borderId="26" xfId="2" applyNumberFormat="1" applyFont="1" applyBorder="1" applyAlignment="1" applyProtection="1">
      <alignment horizontal="center" vertical="center" wrapText="1"/>
    </xf>
    <xf numFmtId="0" fontId="16" fillId="3" borderId="26" xfId="2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164" fontId="17" fillId="0" borderId="26" xfId="2" applyNumberFormat="1" applyFont="1" applyBorder="1" applyAlignment="1" applyProtection="1">
      <alignment horizontal="center" vertical="center"/>
    </xf>
    <xf numFmtId="166" fontId="16" fillId="3" borderId="26" xfId="2" applyNumberFormat="1" applyFont="1" applyFill="1" applyBorder="1" applyAlignment="1" applyProtection="1">
      <alignment horizontal="center" vertical="center"/>
    </xf>
    <xf numFmtId="167" fontId="16" fillId="3" borderId="26" xfId="2" applyNumberFormat="1" applyFont="1" applyFill="1" applyBorder="1" applyAlignment="1" applyProtection="1">
      <alignment horizontal="center" vertical="center"/>
    </xf>
    <xf numFmtId="3" fontId="16" fillId="6" borderId="26" xfId="2" applyNumberFormat="1" applyFont="1" applyFill="1" applyBorder="1" applyAlignment="1" applyProtection="1">
      <alignment horizontal="center" vertical="center"/>
    </xf>
    <xf numFmtId="9" fontId="15" fillId="6" borderId="26" xfId="9" applyFont="1" applyFill="1" applyBorder="1" applyAlignment="1" applyProtection="1">
      <alignment horizontal="center" vertical="center"/>
    </xf>
    <xf numFmtId="164" fontId="15" fillId="6" borderId="26" xfId="2" applyNumberFormat="1" applyFont="1" applyFill="1" applyBorder="1" applyAlignment="1" applyProtection="1">
      <alignment horizontal="center" vertical="center"/>
    </xf>
    <xf numFmtId="165" fontId="18" fillId="4" borderId="17" xfId="6" applyFont="1" applyFill="1" applyBorder="1" applyAlignment="1">
      <alignment horizontal="center" vertical="center" wrapText="1"/>
    </xf>
    <xf numFmtId="165" fontId="18" fillId="4" borderId="27" xfId="6" applyFont="1" applyFill="1" applyBorder="1" applyAlignment="1">
      <alignment horizontal="center" vertical="center" wrapText="1"/>
    </xf>
    <xf numFmtId="165" fontId="18" fillId="4" borderId="17" xfId="6" applyFont="1" applyFill="1" applyBorder="1" applyAlignment="1">
      <alignment vertical="center"/>
    </xf>
    <xf numFmtId="165" fontId="18" fillId="4" borderId="28" xfId="6" applyFont="1" applyFill="1" applyBorder="1" applyAlignment="1">
      <alignment horizontal="center" vertical="center" wrapText="1"/>
    </xf>
    <xf numFmtId="0" fontId="17" fillId="9" borderId="29" xfId="0" applyFont="1" applyFill="1" applyBorder="1"/>
    <xf numFmtId="164" fontId="17" fillId="9" borderId="30" xfId="0" applyNumberFormat="1" applyFont="1" applyFill="1" applyBorder="1"/>
    <xf numFmtId="0" fontId="17" fillId="0" borderId="31" xfId="0" applyFont="1" applyBorder="1"/>
    <xf numFmtId="164" fontId="17" fillId="0" borderId="32" xfId="0" applyNumberFormat="1" applyFont="1" applyBorder="1"/>
    <xf numFmtId="0" fontId="17" fillId="0" borderId="31" xfId="0" applyFont="1" applyBorder="1" applyAlignment="1">
      <alignment horizontal="center"/>
    </xf>
    <xf numFmtId="0" fontId="17" fillId="0" borderId="33" xfId="0" applyFont="1" applyBorder="1"/>
    <xf numFmtId="164" fontId="17" fillId="0" borderId="34" xfId="0" applyNumberFormat="1" applyFont="1" applyBorder="1" applyAlignment="1">
      <alignment horizontal="center"/>
    </xf>
    <xf numFmtId="168" fontId="14" fillId="0" borderId="22" xfId="0" applyNumberFormat="1" applyFont="1" applyBorder="1" applyAlignment="1">
      <alignment horizontal="center"/>
    </xf>
    <xf numFmtId="0" fontId="16" fillId="3" borderId="0" xfId="2" applyFont="1" applyFill="1" applyAlignment="1" applyProtection="1">
      <alignment horizontal="center" vertical="center" wrapText="1"/>
    </xf>
    <xf numFmtId="3" fontId="17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7" fillId="0" borderId="38" xfId="0" applyFont="1" applyBorder="1" applyAlignment="1">
      <alignment horizontal="center"/>
    </xf>
    <xf numFmtId="164" fontId="17" fillId="0" borderId="38" xfId="0" applyNumberFormat="1" applyFont="1" applyBorder="1" applyAlignment="1">
      <alignment horizontal="right"/>
    </xf>
    <xf numFmtId="164" fontId="20" fillId="0" borderId="38" xfId="0" applyNumberFormat="1" applyFont="1" applyBorder="1" applyAlignment="1">
      <alignment horizontal="right"/>
    </xf>
    <xf numFmtId="0" fontId="17" fillId="9" borderId="29" xfId="0" applyFont="1" applyFill="1" applyBorder="1" applyAlignment="1">
      <alignment horizontal="center"/>
    </xf>
    <xf numFmtId="0" fontId="21" fillId="5" borderId="11" xfId="2" applyFont="1" applyFill="1" applyBorder="1" applyAlignment="1" applyProtection="1">
      <alignment horizontal="center" vertical="center" wrapText="1"/>
    </xf>
    <xf numFmtId="0" fontId="19" fillId="7" borderId="12" xfId="2" applyFont="1" applyFill="1" applyBorder="1" applyAlignment="1" applyProtection="1">
      <alignment horizontal="left" vertical="center" wrapText="1"/>
    </xf>
    <xf numFmtId="0" fontId="19" fillId="7" borderId="13" xfId="2" applyFont="1" applyFill="1" applyBorder="1" applyAlignment="1" applyProtection="1">
      <alignment horizontal="left" vertical="center" wrapText="1"/>
    </xf>
    <xf numFmtId="0" fontId="16" fillId="3" borderId="16" xfId="2" applyFont="1" applyFill="1" applyBorder="1" applyAlignment="1" applyProtection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0" fontId="20" fillId="8" borderId="3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498230</xdr:colOff>
      <xdr:row>1</xdr:row>
      <xdr:rowOff>24373</xdr:rowOff>
    </xdr:from>
    <xdr:to>
      <xdr:col>3</xdr:col>
      <xdr:colOff>1494692</xdr:colOff>
      <xdr:row>6</xdr:row>
      <xdr:rowOff>12927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59BF7-7AA6-42A8-EAE2-CF1267029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15" y="551911"/>
          <a:ext cx="3267808" cy="1527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4"/>
  <sheetViews>
    <sheetView tabSelected="1" zoomScale="65" zoomScaleNormal="65" workbookViewId="0"/>
  </sheetViews>
  <sheetFormatPr defaultRowHeight="27" customHeight="1" x14ac:dyDescent="0.4"/>
  <cols>
    <col min="1" max="1" width="2" customWidth="1"/>
    <col min="2" max="2" width="1.5703125" hidden="1" customWidth="1"/>
    <col min="3" max="3" width="34.140625" customWidth="1"/>
    <col min="4" max="4" width="41.42578125" customWidth="1"/>
    <col min="5" max="5" width="35.28515625" customWidth="1"/>
    <col min="6" max="6" width="9.5703125" customWidth="1"/>
    <col min="7" max="7" width="18.7109375" style="21" customWidth="1"/>
    <col min="8" max="8" width="14.28515625" customWidth="1"/>
    <col min="9" max="9" width="18" customWidth="1"/>
    <col min="10" max="10" width="20.28515625" customWidth="1"/>
    <col min="11" max="11" width="18.42578125" style="1" customWidth="1"/>
    <col min="12" max="12" width="21.85546875" style="2" customWidth="1"/>
    <col min="13" max="13" width="2.28515625" customWidth="1"/>
    <col min="14" max="14" width="19.140625" hidden="1" customWidth="1"/>
    <col min="15" max="15" width="2.28515625" customWidth="1"/>
    <col min="16" max="16" width="18.7109375" customWidth="1"/>
    <col min="17" max="17" width="19.42578125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S1" s="9"/>
    </row>
    <row r="2" spans="2:19" s="10" customFormat="1" ht="27" customHeight="1" x14ac:dyDescent="0.25">
      <c r="C2" s="11"/>
      <c r="D2" s="12"/>
      <c r="E2" s="12" t="s">
        <v>0</v>
      </c>
      <c r="F2" s="13"/>
      <c r="G2" s="12"/>
      <c r="H2" s="14"/>
      <c r="I2" s="14"/>
      <c r="J2" s="14"/>
      <c r="K2" s="14"/>
      <c r="L2" s="14"/>
      <c r="M2" s="14"/>
      <c r="N2" s="14"/>
      <c r="O2" s="14"/>
      <c r="P2" s="15"/>
      <c r="S2" s="16"/>
    </row>
    <row r="3" spans="2:19" s="10" customFormat="1" ht="27" customHeight="1" x14ac:dyDescent="0.25">
      <c r="C3" s="11"/>
      <c r="D3" s="12"/>
      <c r="E3" s="12" t="s">
        <v>1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5"/>
      <c r="S3" s="16"/>
    </row>
    <row r="4" spans="2:19" s="10" customFormat="1" ht="27" customHeight="1" x14ac:dyDescent="0.25">
      <c r="C4" s="11"/>
      <c r="D4" s="12"/>
      <c r="E4" s="12" t="s">
        <v>31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7"/>
      <c r="S4" s="16"/>
    </row>
    <row r="5" spans="2:19" s="10" customFormat="1" ht="27" customHeight="1" x14ac:dyDescent="0.25">
      <c r="C5" s="11"/>
      <c r="D5" s="12"/>
      <c r="E5" s="12" t="s">
        <v>26</v>
      </c>
      <c r="F5" s="13"/>
      <c r="G5" s="14"/>
      <c r="H5" s="14"/>
      <c r="I5" s="14"/>
      <c r="J5" s="14"/>
      <c r="K5" s="14"/>
      <c r="L5" s="14"/>
      <c r="M5" s="14"/>
      <c r="N5" s="14"/>
      <c r="O5" s="14"/>
      <c r="P5" s="17"/>
      <c r="S5" s="16"/>
    </row>
    <row r="6" spans="2:19" s="10" customFormat="1" ht="15" customHeight="1" thickBot="1" x14ac:dyDescent="0.3"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S6" s="16"/>
    </row>
    <row r="7" spans="2:19" ht="27" customHeight="1" thickBot="1" x14ac:dyDescent="0.45"/>
    <row r="8" spans="2:19" ht="36" customHeight="1" thickTop="1" thickBot="1" x14ac:dyDescent="0.45">
      <c r="C8" s="61" t="s">
        <v>2</v>
      </c>
      <c r="D8" s="61" t="s">
        <v>3</v>
      </c>
      <c r="E8" s="61" t="s">
        <v>4</v>
      </c>
      <c r="F8" s="61" t="s">
        <v>5</v>
      </c>
      <c r="G8" s="62" t="s">
        <v>6</v>
      </c>
      <c r="H8" s="61" t="s">
        <v>7</v>
      </c>
      <c r="I8" s="61" t="s">
        <v>8</v>
      </c>
      <c r="J8" s="61" t="s">
        <v>9</v>
      </c>
      <c r="K8" s="63" t="s">
        <v>10</v>
      </c>
      <c r="L8" s="64" t="s">
        <v>11</v>
      </c>
      <c r="N8" s="22" t="s">
        <v>12</v>
      </c>
      <c r="P8" s="43" t="s">
        <v>13</v>
      </c>
      <c r="Q8" s="43" t="s">
        <v>14</v>
      </c>
    </row>
    <row r="9" spans="2:19" ht="27" customHeight="1" x14ac:dyDescent="0.4">
      <c r="C9" s="80" t="s">
        <v>27</v>
      </c>
      <c r="D9" s="52" t="s">
        <v>28</v>
      </c>
      <c r="E9" s="53" t="s">
        <v>15</v>
      </c>
      <c r="F9" s="54">
        <v>20</v>
      </c>
      <c r="G9" s="55">
        <v>16966</v>
      </c>
      <c r="H9" s="56">
        <v>0.25</v>
      </c>
      <c r="I9" s="57">
        <f t="shared" ref="I9:I13" si="0">(H9*G9)</f>
        <v>4241.5</v>
      </c>
      <c r="J9" s="58">
        <f t="shared" ref="J9:J13" si="1">(I9*F9)</f>
        <v>84830</v>
      </c>
      <c r="K9" s="59">
        <v>0</v>
      </c>
      <c r="L9" s="60">
        <f>J9-(J9*K9)</f>
        <v>84830</v>
      </c>
      <c r="N9" s="25"/>
      <c r="P9" s="46">
        <v>168417</v>
      </c>
      <c r="Q9" s="47">
        <f t="shared" ref="Q9:Q13" si="2">P9*F9</f>
        <v>3368340</v>
      </c>
    </row>
    <row r="10" spans="2:19" ht="27" customHeight="1" x14ac:dyDescent="0.4">
      <c r="C10" s="80"/>
      <c r="D10" s="31" t="s">
        <v>16</v>
      </c>
      <c r="E10" s="32" t="s">
        <v>17</v>
      </c>
      <c r="F10" s="33">
        <v>3</v>
      </c>
      <c r="G10" s="34">
        <v>3830</v>
      </c>
      <c r="H10" s="35">
        <v>0.375</v>
      </c>
      <c r="I10" s="36">
        <f t="shared" si="0"/>
        <v>1436.25</v>
      </c>
      <c r="J10" s="37">
        <f t="shared" si="1"/>
        <v>4308.75</v>
      </c>
      <c r="K10" s="38">
        <v>0</v>
      </c>
      <c r="L10" s="39">
        <f t="shared" ref="L10:L13" si="3">J10-(J10*K10)</f>
        <v>4308.75</v>
      </c>
      <c r="N10" s="26"/>
      <c r="P10" s="48">
        <v>82558</v>
      </c>
      <c r="Q10" s="49">
        <f t="shared" si="2"/>
        <v>247674</v>
      </c>
    </row>
    <row r="11" spans="2:19" ht="27" customHeight="1" x14ac:dyDescent="0.4">
      <c r="C11" s="80"/>
      <c r="D11" s="31" t="s">
        <v>18</v>
      </c>
      <c r="E11" s="32" t="s">
        <v>17</v>
      </c>
      <c r="F11" s="33">
        <v>3</v>
      </c>
      <c r="G11" s="34">
        <v>11632</v>
      </c>
      <c r="H11" s="35">
        <v>0.375</v>
      </c>
      <c r="I11" s="36">
        <f t="shared" si="0"/>
        <v>4362</v>
      </c>
      <c r="J11" s="37">
        <f t="shared" si="1"/>
        <v>13086</v>
      </c>
      <c r="K11" s="38">
        <v>0</v>
      </c>
      <c r="L11" s="39">
        <f t="shared" si="3"/>
        <v>13086</v>
      </c>
      <c r="N11" s="26"/>
      <c r="P11" s="48">
        <v>226758</v>
      </c>
      <c r="Q11" s="49">
        <f t="shared" si="2"/>
        <v>680274</v>
      </c>
    </row>
    <row r="12" spans="2:19" ht="27" customHeight="1" x14ac:dyDescent="0.4">
      <c r="C12" s="80"/>
      <c r="D12" s="31" t="s">
        <v>19</v>
      </c>
      <c r="E12" s="32" t="s">
        <v>17</v>
      </c>
      <c r="F12" s="33">
        <v>3</v>
      </c>
      <c r="G12" s="34">
        <v>10829</v>
      </c>
      <c r="H12" s="35">
        <v>0.375</v>
      </c>
      <c r="I12" s="36">
        <f t="shared" si="0"/>
        <v>4060.875</v>
      </c>
      <c r="J12" s="37">
        <f t="shared" si="1"/>
        <v>12182.625</v>
      </c>
      <c r="K12" s="38">
        <v>0</v>
      </c>
      <c r="L12" s="39">
        <f t="shared" si="3"/>
        <v>12182.625</v>
      </c>
      <c r="N12" s="26"/>
      <c r="P12" s="48">
        <v>135394</v>
      </c>
      <c r="Q12" s="49">
        <f t="shared" si="2"/>
        <v>406182</v>
      </c>
    </row>
    <row r="13" spans="2:19" ht="27" customHeight="1" x14ac:dyDescent="0.4">
      <c r="C13" s="80"/>
      <c r="D13" s="31" t="s">
        <v>30</v>
      </c>
      <c r="E13" s="32" t="s">
        <v>17</v>
      </c>
      <c r="F13" s="33">
        <v>2</v>
      </c>
      <c r="G13" s="34">
        <v>3830</v>
      </c>
      <c r="H13" s="35">
        <v>0.375</v>
      </c>
      <c r="I13" s="36">
        <f t="shared" si="0"/>
        <v>1436.25</v>
      </c>
      <c r="J13" s="37">
        <f t="shared" si="1"/>
        <v>2872.5</v>
      </c>
      <c r="K13" s="38">
        <v>0</v>
      </c>
      <c r="L13" s="39">
        <f t="shared" si="3"/>
        <v>2872.5</v>
      </c>
      <c r="N13" s="26"/>
      <c r="P13" s="48">
        <v>82558</v>
      </c>
      <c r="Q13" s="49">
        <f t="shared" si="2"/>
        <v>165116</v>
      </c>
    </row>
    <row r="14" spans="2:19" ht="27" customHeight="1" x14ac:dyDescent="0.4">
      <c r="C14" s="80"/>
      <c r="D14" s="40" t="s">
        <v>16</v>
      </c>
      <c r="E14" s="83" t="s">
        <v>20</v>
      </c>
      <c r="F14" s="40">
        <v>5</v>
      </c>
      <c r="G14" s="34">
        <v>3830</v>
      </c>
      <c r="H14" s="35">
        <v>1</v>
      </c>
      <c r="I14" s="36">
        <f t="shared" ref="I14:I19" si="4">(H14*G14)</f>
        <v>3830</v>
      </c>
      <c r="J14" s="37">
        <f>I14*F14</f>
        <v>19150</v>
      </c>
      <c r="K14" s="38">
        <v>0</v>
      </c>
      <c r="L14" s="39">
        <f t="shared" ref="L14:L19" si="5">J14-(J14*K14)</f>
        <v>19150</v>
      </c>
      <c r="N14" s="26"/>
      <c r="P14" s="48">
        <f>P10</f>
        <v>82558</v>
      </c>
      <c r="Q14" s="49">
        <f t="shared" ref="Q14:Q19" si="6">P14*F14</f>
        <v>412790</v>
      </c>
    </row>
    <row r="15" spans="2:19" ht="27" customHeight="1" x14ac:dyDescent="0.4">
      <c r="C15" s="80"/>
      <c r="D15" s="40" t="s">
        <v>21</v>
      </c>
      <c r="E15" s="83"/>
      <c r="F15" s="40">
        <v>4</v>
      </c>
      <c r="G15" s="41">
        <v>5570</v>
      </c>
      <c r="H15" s="35">
        <v>1</v>
      </c>
      <c r="I15" s="36">
        <f t="shared" si="4"/>
        <v>5570</v>
      </c>
      <c r="J15" s="37">
        <f t="shared" ref="J15:J19" si="7">I15*F15</f>
        <v>22280</v>
      </c>
      <c r="K15" s="38">
        <v>0</v>
      </c>
      <c r="L15" s="39">
        <f t="shared" si="5"/>
        <v>22280</v>
      </c>
      <c r="N15" s="26"/>
      <c r="P15" s="48">
        <v>141999</v>
      </c>
      <c r="Q15" s="49">
        <f t="shared" si="6"/>
        <v>567996</v>
      </c>
    </row>
    <row r="16" spans="2:19" ht="27" customHeight="1" x14ac:dyDescent="0.4">
      <c r="C16" s="80"/>
      <c r="D16" s="40" t="s">
        <v>29</v>
      </c>
      <c r="E16" s="83"/>
      <c r="F16" s="40">
        <v>5</v>
      </c>
      <c r="G16" s="34">
        <v>11632</v>
      </c>
      <c r="H16" s="35">
        <v>1</v>
      </c>
      <c r="I16" s="36">
        <f t="shared" si="4"/>
        <v>11632</v>
      </c>
      <c r="J16" s="37">
        <f t="shared" si="7"/>
        <v>58160</v>
      </c>
      <c r="K16" s="38">
        <v>0</v>
      </c>
      <c r="L16" s="39">
        <f t="shared" si="5"/>
        <v>58160</v>
      </c>
      <c r="N16" s="26"/>
      <c r="P16" s="48">
        <v>226758</v>
      </c>
      <c r="Q16" s="49">
        <f t="shared" si="6"/>
        <v>1133790</v>
      </c>
    </row>
    <row r="17" spans="3:17" ht="27" customHeight="1" x14ac:dyDescent="0.4">
      <c r="C17" s="80"/>
      <c r="D17" s="40" t="s">
        <v>22</v>
      </c>
      <c r="E17" s="83"/>
      <c r="F17" s="40">
        <v>4</v>
      </c>
      <c r="G17" s="34">
        <v>19306</v>
      </c>
      <c r="H17" s="35">
        <v>1</v>
      </c>
      <c r="I17" s="36">
        <f t="shared" si="4"/>
        <v>19306</v>
      </c>
      <c r="J17" s="37">
        <f t="shared" si="7"/>
        <v>77224</v>
      </c>
      <c r="K17" s="38">
        <v>0</v>
      </c>
      <c r="L17" s="39">
        <f t="shared" si="5"/>
        <v>77224</v>
      </c>
      <c r="N17" s="26"/>
      <c r="P17" s="48">
        <v>220154</v>
      </c>
      <c r="Q17" s="49">
        <f t="shared" si="6"/>
        <v>880616</v>
      </c>
    </row>
    <row r="18" spans="3:17" ht="27" customHeight="1" x14ac:dyDescent="0.4">
      <c r="C18" s="80"/>
      <c r="D18" s="40" t="s">
        <v>23</v>
      </c>
      <c r="E18" s="83"/>
      <c r="F18" s="40">
        <v>2</v>
      </c>
      <c r="G18" s="41">
        <v>27444</v>
      </c>
      <c r="H18" s="35">
        <v>1</v>
      </c>
      <c r="I18" s="36">
        <f t="shared" si="4"/>
        <v>27444</v>
      </c>
      <c r="J18" s="37">
        <f t="shared" si="7"/>
        <v>54888</v>
      </c>
      <c r="K18" s="38">
        <v>0</v>
      </c>
      <c r="L18" s="39">
        <f t="shared" si="5"/>
        <v>54888</v>
      </c>
      <c r="N18" s="26"/>
      <c r="P18" s="72">
        <v>206944</v>
      </c>
      <c r="Q18" s="49">
        <f t="shared" si="6"/>
        <v>413888</v>
      </c>
    </row>
    <row r="19" spans="3:17" ht="27" customHeight="1" thickBot="1" x14ac:dyDescent="0.45">
      <c r="C19" s="80"/>
      <c r="D19" s="40" t="s">
        <v>24</v>
      </c>
      <c r="E19" s="83"/>
      <c r="F19" s="42">
        <v>1</v>
      </c>
      <c r="G19" s="41">
        <v>26170</v>
      </c>
      <c r="H19" s="35">
        <v>1</v>
      </c>
      <c r="I19" s="36">
        <f t="shared" si="4"/>
        <v>26170</v>
      </c>
      <c r="J19" s="37">
        <f t="shared" si="7"/>
        <v>26170</v>
      </c>
      <c r="K19" s="38">
        <v>0</v>
      </c>
      <c r="L19" s="39">
        <f t="shared" si="5"/>
        <v>26170</v>
      </c>
      <c r="N19" s="26"/>
      <c r="P19" s="50">
        <v>237766</v>
      </c>
      <c r="Q19" s="51">
        <f t="shared" si="6"/>
        <v>237766</v>
      </c>
    </row>
    <row r="20" spans="3:17" ht="27" customHeight="1" thickBot="1" x14ac:dyDescent="0.45">
      <c r="C20" s="81" t="s">
        <v>25</v>
      </c>
      <c r="D20" s="82"/>
      <c r="E20" s="28"/>
      <c r="F20" s="29">
        <f>SUM(F9:F19)</f>
        <v>52</v>
      </c>
      <c r="G20" s="23"/>
      <c r="H20" s="30"/>
      <c r="I20" s="28"/>
      <c r="J20" s="29">
        <f>SUM(J9:J19)</f>
        <v>375151.875</v>
      </c>
      <c r="K20" s="29"/>
      <c r="L20" s="24">
        <f>SUM(L9:L19)</f>
        <v>375151.875</v>
      </c>
      <c r="N20" s="27">
        <f>SUM(N9:N19)</f>
        <v>0</v>
      </c>
      <c r="P20" s="44"/>
      <c r="Q20" s="45">
        <f>SUM(Q9:Q19)</f>
        <v>8514432</v>
      </c>
    </row>
    <row r="21" spans="3:17" ht="27" customHeight="1" thickTop="1" x14ac:dyDescent="0.4">
      <c r="E21" s="73" t="s">
        <v>45</v>
      </c>
      <c r="J21" s="74">
        <f>SUM(J10:J13)</f>
        <v>32449.875</v>
      </c>
      <c r="L21" s="75">
        <f>SUM(L10+L11+L12+L13)*5%</f>
        <v>1622.4937500000001</v>
      </c>
    </row>
    <row r="22" spans="3:17" ht="27" customHeight="1" thickBot="1" x14ac:dyDescent="0.45">
      <c r="L22" s="75"/>
    </row>
    <row r="23" spans="3:17" ht="27" customHeight="1" x14ac:dyDescent="0.4">
      <c r="C23" s="84" t="s">
        <v>44</v>
      </c>
      <c r="D23" s="65" t="s">
        <v>32</v>
      </c>
      <c r="E23" s="65" t="s">
        <v>33</v>
      </c>
      <c r="F23" s="79" t="s">
        <v>34</v>
      </c>
      <c r="G23" s="66" t="s">
        <v>35</v>
      </c>
      <c r="K23" s="76" t="s">
        <v>46</v>
      </c>
      <c r="L23" s="77">
        <f>L20</f>
        <v>375151.875</v>
      </c>
    </row>
    <row r="24" spans="3:17" ht="27" customHeight="1" x14ac:dyDescent="0.4">
      <c r="C24" s="85"/>
      <c r="D24" s="67" t="s">
        <v>36</v>
      </c>
      <c r="E24" s="67" t="s">
        <v>37</v>
      </c>
      <c r="F24" s="69" t="s">
        <v>5</v>
      </c>
      <c r="G24" s="68"/>
      <c r="K24" s="76" t="s">
        <v>47</v>
      </c>
      <c r="L24" s="77">
        <f>L21</f>
        <v>1622.4937500000001</v>
      </c>
    </row>
    <row r="25" spans="3:17" ht="27" customHeight="1" x14ac:dyDescent="0.4">
      <c r="C25" s="85"/>
      <c r="D25" s="67" t="s">
        <v>38</v>
      </c>
      <c r="E25" s="67" t="s">
        <v>39</v>
      </c>
      <c r="F25" s="69">
        <v>1</v>
      </c>
      <c r="G25" s="68"/>
      <c r="K25" s="76" t="s">
        <v>48</v>
      </c>
      <c r="L25" s="77">
        <f>G31</f>
        <v>5000</v>
      </c>
    </row>
    <row r="26" spans="3:17" ht="27" customHeight="1" x14ac:dyDescent="0.4">
      <c r="C26" s="85"/>
      <c r="D26" s="67" t="s">
        <v>40</v>
      </c>
      <c r="E26" s="67" t="s">
        <v>39</v>
      </c>
      <c r="F26" s="69">
        <v>1</v>
      </c>
      <c r="G26" s="68"/>
      <c r="K26" s="76"/>
      <c r="L26" s="77"/>
    </row>
    <row r="27" spans="3:17" ht="27" customHeight="1" x14ac:dyDescent="0.4">
      <c r="C27" s="85"/>
      <c r="D27" s="67" t="s">
        <v>38</v>
      </c>
      <c r="E27" s="67" t="s">
        <v>41</v>
      </c>
      <c r="F27" s="69">
        <v>1</v>
      </c>
      <c r="G27" s="68"/>
      <c r="K27" s="76"/>
      <c r="L27" s="78">
        <f>SUM(L23:L26)</f>
        <v>381774.36875000002</v>
      </c>
    </row>
    <row r="28" spans="3:17" ht="27" customHeight="1" x14ac:dyDescent="0.4">
      <c r="C28" s="85"/>
      <c r="D28" s="67" t="s">
        <v>40</v>
      </c>
      <c r="E28" s="67" t="s">
        <v>41</v>
      </c>
      <c r="F28" s="69">
        <v>1</v>
      </c>
      <c r="G28" s="68"/>
    </row>
    <row r="29" spans="3:17" ht="27" customHeight="1" x14ac:dyDescent="0.4">
      <c r="C29" s="85"/>
      <c r="D29" s="67" t="s">
        <v>38</v>
      </c>
      <c r="E29" s="67" t="s">
        <v>42</v>
      </c>
      <c r="F29" s="69">
        <v>1</v>
      </c>
      <c r="G29" s="68"/>
    </row>
    <row r="30" spans="3:17" ht="27" customHeight="1" x14ac:dyDescent="0.4">
      <c r="C30" s="85"/>
      <c r="D30" s="67" t="s">
        <v>40</v>
      </c>
      <c r="E30" s="67" t="s">
        <v>42</v>
      </c>
      <c r="F30" s="69">
        <v>1</v>
      </c>
      <c r="G30" s="68"/>
    </row>
    <row r="31" spans="3:17" ht="27" customHeight="1" thickBot="1" x14ac:dyDescent="0.45">
      <c r="C31" s="86"/>
      <c r="D31" s="70" t="s">
        <v>43</v>
      </c>
      <c r="E31" s="70"/>
      <c r="F31" s="70"/>
      <c r="G31" s="71">
        <v>5000</v>
      </c>
    </row>
    <row r="34" spans="3:3" ht="27" customHeight="1" x14ac:dyDescent="0.4">
      <c r="C34" s="87" t="s">
        <v>49</v>
      </c>
    </row>
  </sheetData>
  <mergeCells count="4">
    <mergeCell ref="C9:C19"/>
    <mergeCell ref="C20:D20"/>
    <mergeCell ref="E14:E19"/>
    <mergeCell ref="C23:C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2" ma:contentTypeDescription="Crie um novo documento." ma:contentTypeScope="" ma:versionID="564b993bdcbd8817b283b8f7686a0462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a580ffa5dcefa5aa14ab95f1f5e163e4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Props1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649E01-E968-4F54-A576-26F0C2577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VALORACAO 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2025-11-13T19:46:52Z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